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汇总表" sheetId="1" r:id="rId1"/>
  </sheets>
  <externalReferences>
    <externalReference r:id="rId2"/>
    <externalReference r:id="rId3"/>
  </externalReferences>
  <definedNames>
    <definedName name="eve">[2]XL4Poppy!$C$39</definedName>
    <definedName name="FANWEI1">[1]索引表!$C$4:$C$101</definedName>
    <definedName name="a" localSheetId="0">#REF!</definedName>
    <definedName name="aa" localSheetId="0">#REF!</definedName>
    <definedName name="cost" localSheetId="0">#REF!</definedName>
    <definedName name="PRCGAAP" localSheetId="0">#REF!</definedName>
    <definedName name="PRCGAAP2" localSheetId="0">#REF!</definedName>
    <definedName name="_xlnm.Print_Area" localSheetId="0">#REF!</definedName>
    <definedName name="Print_Area_MI" localSheetId="0">#REF!</definedName>
    <definedName name="Work_Program_By_Area_List" localSheetId="0">#REF!</definedName>
    <definedName name="年初短期投资" localSheetId="0">#REF!</definedName>
    <definedName name="年初货币资金" localSheetId="0">#REF!</definedName>
    <definedName name="年初应收票据" localSheetId="0">#REF!</definedName>
    <definedName name="전" localSheetId="0">#REF!</definedName>
    <definedName name="주택사업본부" localSheetId="0">#REF!</definedName>
    <definedName name="철구사업본부" localSheetId="0">#REF!</definedName>
    <definedName name="_xlnm.Print_Titles" localSheetId="0">汇总表!$1:$3</definedName>
    <definedName name="_xlnm._FilterDatabase" localSheetId="0" hidden="1">汇总表!$A$1:$E$83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<sst xmlns="http://schemas.openxmlformats.org/spreadsheetml/2006/main" count="177" uniqueCount="112">
  <si>
    <t>农村供水工程资产汇总表</t>
  </si>
  <si>
    <t>序号</t>
  </si>
  <si>
    <t>名称</t>
  </si>
  <si>
    <t>计量单位</t>
  </si>
  <si>
    <t>数量</t>
  </si>
  <si>
    <t>评估价值（元）</t>
  </si>
  <si>
    <t>一</t>
  </si>
  <si>
    <t>构筑物</t>
  </si>
  <si>
    <t>泵房</t>
  </si>
  <si>
    <t>座</t>
  </si>
  <si>
    <t>泵井</t>
  </si>
  <si>
    <t>阀门井、排气井、减压井、排污井、
消防井、管井</t>
  </si>
  <si>
    <t>集水井</t>
  </si>
  <si>
    <t>地面硬化</t>
  </si>
  <si>
    <t>㎡</t>
  </si>
  <si>
    <t>蓄水池、清水池</t>
  </si>
  <si>
    <t>管理房</t>
  </si>
  <si>
    <t>打井</t>
  </si>
  <si>
    <t>眼</t>
  </si>
  <si>
    <t>沉淀池</t>
  </si>
  <si>
    <t>净化池</t>
  </si>
  <si>
    <t>过滤池</t>
  </si>
  <si>
    <t>庙沟水源浆砌石挡墙</t>
  </si>
  <si>
    <r>
      <rPr>
        <sz val="10"/>
        <rFont val="宋体"/>
        <charset val="0"/>
        <scheme val="minor"/>
      </rPr>
      <t>m</t>
    </r>
    <r>
      <rPr>
        <vertAlign val="superscript"/>
        <sz val="10"/>
        <rFont val="宋体"/>
        <charset val="0"/>
        <scheme val="minor"/>
      </rPr>
      <t>3</t>
    </r>
  </si>
  <si>
    <t>不锈钢门</t>
  </si>
  <si>
    <t>套</t>
  </si>
  <si>
    <t>拦河坝、塘坝</t>
  </si>
  <si>
    <t>水源井</t>
  </si>
  <si>
    <t>围栏</t>
  </si>
  <si>
    <t>m</t>
  </si>
  <si>
    <t>公示牌及围栏</t>
  </si>
  <si>
    <t>处</t>
  </si>
  <si>
    <t>大北沟水源浆砌石挡墙</t>
  </si>
  <si>
    <t>护坡</t>
  </si>
  <si>
    <t>石笼</t>
  </si>
  <si>
    <t>警示牌、铭牌</t>
  </si>
  <si>
    <t>项</t>
  </si>
  <si>
    <t>净水工程
（管理房、场地平整、模板、修路、便桥等）</t>
  </si>
  <si>
    <t>二</t>
  </si>
  <si>
    <t>机器设备</t>
  </si>
  <si>
    <t>控制柜、变电柜、配电箱、配电柜</t>
  </si>
  <si>
    <t>阀门</t>
  </si>
  <si>
    <t>个</t>
  </si>
  <si>
    <t>水泵</t>
  </si>
  <si>
    <t>台</t>
  </si>
  <si>
    <t>打井泵</t>
  </si>
  <si>
    <t>自吸泵</t>
  </si>
  <si>
    <t>水表</t>
  </si>
  <si>
    <t>块</t>
  </si>
  <si>
    <t>变频设备</t>
  </si>
  <si>
    <t>双法兰限位伸缩器</t>
  </si>
  <si>
    <t>启闭机</t>
  </si>
  <si>
    <t>水表箱</t>
  </si>
  <si>
    <t>过滤罐</t>
  </si>
  <si>
    <t>空压机</t>
  </si>
  <si>
    <t>流量计</t>
  </si>
  <si>
    <t>絮凝反应沉淀罐</t>
  </si>
  <si>
    <t>絮凝加药系统</t>
  </si>
  <si>
    <t>仪表及开关</t>
  </si>
  <si>
    <t>净水设备</t>
  </si>
  <si>
    <t>消毒设备</t>
  </si>
  <si>
    <t>净水化验设备</t>
  </si>
  <si>
    <t>压力变送器</t>
  </si>
  <si>
    <t>水处理设备配套管材、管件</t>
  </si>
  <si>
    <t>水厂监控设备</t>
  </si>
  <si>
    <t>曝气系统</t>
  </si>
  <si>
    <t>二氧化氯消毒系统</t>
  </si>
  <si>
    <t>配电柜、工控机监控系统</t>
  </si>
  <si>
    <t>管道系统</t>
  </si>
  <si>
    <t>避雷系统</t>
  </si>
  <si>
    <t>室内通风系统</t>
  </si>
  <si>
    <t>三</t>
  </si>
  <si>
    <t>管道</t>
  </si>
  <si>
    <t>1.5寸管线</t>
  </si>
  <si>
    <t>2938</t>
  </si>
  <si>
    <t>1寸管线</t>
  </si>
  <si>
    <t>6分塑料管</t>
  </si>
  <si>
    <t>4分塑料管</t>
  </si>
  <si>
    <t>PE315管线</t>
  </si>
  <si>
    <t>775</t>
  </si>
  <si>
    <t>PE300管线</t>
  </si>
  <si>
    <t>50</t>
  </si>
  <si>
    <t>PE250管线</t>
  </si>
  <si>
    <t>995</t>
  </si>
  <si>
    <t>PE225管线</t>
  </si>
  <si>
    <t>10618</t>
  </si>
  <si>
    <t>PE200管线</t>
  </si>
  <si>
    <t>4114</t>
  </si>
  <si>
    <t>DN200钢管</t>
  </si>
  <si>
    <t>280</t>
  </si>
  <si>
    <t>PE160管线</t>
  </si>
  <si>
    <t>19327</t>
  </si>
  <si>
    <t>PE110管线</t>
  </si>
  <si>
    <t>PE100管线</t>
  </si>
  <si>
    <t>26875</t>
  </si>
  <si>
    <t>PE90管线</t>
  </si>
  <si>
    <t>PE75管线</t>
  </si>
  <si>
    <t>PE63管线</t>
  </si>
  <si>
    <t>PE50管线</t>
  </si>
  <si>
    <t>PE40管线</t>
  </si>
  <si>
    <t>PE32管线</t>
  </si>
  <si>
    <t>PE25管线</t>
  </si>
  <si>
    <t>PE20管线</t>
  </si>
  <si>
    <t>湾沟管网</t>
  </si>
  <si>
    <t>24763</t>
  </si>
  <si>
    <t>输（配）水管道</t>
  </si>
  <si>
    <t>输水管线主管线计</t>
  </si>
  <si>
    <t>14371</t>
  </si>
  <si>
    <t>PE管及管件</t>
  </si>
  <si>
    <t>排水管道</t>
  </si>
  <si>
    <t>30</t>
  </si>
  <si>
    <t>合 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</si>
</sst>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_ "/>
  </numFmts>
  <fonts count="38">
    <font>
      <sz val="12"/>
      <name val="宋体"/>
      <charset val="134"/>
    </font>
    <font>
      <sz val="10"/>
      <name val="宋体"/>
      <charset val="0"/>
    </font>
    <font>
      <sz val="12"/>
      <name val="Arial Narrow"/>
      <charset val="0"/>
    </font>
    <font>
      <b/>
      <sz val="18"/>
      <name val="宋体"/>
      <charset val="134"/>
    </font>
    <font>
      <b/>
      <sz val="10"/>
      <name val="宋体"/>
      <charset val="134"/>
      <scheme val="minor"/>
    </font>
    <font>
      <b/>
      <sz val="10"/>
      <name val="宋体"/>
      <charset val="0"/>
      <scheme val="minor"/>
    </font>
    <font>
      <b/>
      <sz val="10"/>
      <color rgb="FFFF0000"/>
      <name val="宋体"/>
      <charset val="0"/>
      <scheme val="minor"/>
    </font>
    <font>
      <b/>
      <sz val="10"/>
      <color rgb="FFFF0000"/>
      <name val="宋体"/>
      <charset val="134"/>
      <scheme val="minor"/>
    </font>
    <font>
      <sz val="10"/>
      <name val="宋体"/>
      <charset val="0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name val="SimSun"/>
      <charset val="134"/>
    </font>
    <font>
      <sz val="10"/>
      <color indexed="8"/>
      <name val="宋体"/>
      <charset val="134"/>
    </font>
    <font>
      <sz val="10"/>
      <color indexed="8"/>
      <name val="宋体"/>
      <charset val="0"/>
    </font>
    <font>
      <sz val="10"/>
      <color rgb="FF000000"/>
      <name val="宋体"/>
      <charset val="134"/>
      <scheme val="minor"/>
    </font>
    <font>
      <sz val="10"/>
      <name val="宋体"/>
      <charset val="134"/>
      <scheme val="minor"/>
    </font>
    <font>
      <sz val="10"/>
      <color rgb="FFFF0000"/>
      <name val="宋体"/>
      <charset val="0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vertAlign val="superscript"/>
      <sz val="1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2" borderId="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3" borderId="7" applyNumberFormat="0" applyAlignment="0" applyProtection="0">
      <alignment vertical="center"/>
    </xf>
    <xf numFmtId="0" fontId="27" fillId="4" borderId="8" applyNumberFormat="0" applyAlignment="0" applyProtection="0">
      <alignment vertical="center"/>
    </xf>
    <xf numFmtId="0" fontId="28" fillId="4" borderId="7" applyNumberFormat="0" applyAlignment="0" applyProtection="0">
      <alignment vertical="center"/>
    </xf>
    <xf numFmtId="0" fontId="29" fillId="5" borderId="9" applyNumberFormat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49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right"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center" vertical="center" shrinkToFit="1"/>
    </xf>
    <xf numFmtId="0" fontId="10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178" fontId="9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178" fontId="16" fillId="0" borderId="1" xfId="0" applyNumberFormat="1" applyFont="1" applyBorder="1" applyAlignment="1">
      <alignment horizontal="center" vertical="center"/>
    </xf>
    <xf numFmtId="176" fontId="16" fillId="0" borderId="1" xfId="0" applyNumberFormat="1" applyFont="1" applyBorder="1" applyAlignment="1">
      <alignment horizontal="righ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(贾惋清）杨大城子灌区规划估算7.17" xfId="49"/>
    <cellStyle name="常规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27743;&#28304;&#27668;&#35937;&#23616;\Documents%20and%20Settings\All%20Users\Documents\G&#39640;&#26093;\&#30333;&#23665;&#24066;&#27985;&#27743;&#21306;&#26519;&#19994;&#23616;&#22996;&#25176;&#35780;&#20272;&#25311;&#36716;&#35753;&#25151;&#23627;\&#24213;&#31295;&#34920;\&#36164;&#20135;&#35780;&#20272;\&#28246;&#21271;&#30707;&#27833;&#24635;&#20844;&#21496;&#21152;&#27833;&#31449;\&#28246;&#21271;&#30707;&#27833;83&#21152;1&#35780;&#20272;&#26126;&#32454;&#26597;&#35810;&#31995;&#3247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24037;&#20316;&#24213;&#31295;12.11\&#22303;&#22320;&#24213;&#31295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填报说明"/>
      <sheetName val="查询表"/>
      <sheetName val="按站汇总"/>
      <sheetName val="索引表"/>
      <sheetName val="表1结果汇总"/>
      <sheetName val="表2分类汇总"/>
      <sheetName val="表3流资汇总"/>
      <sheetName val="表3-2短投汇总"/>
      <sheetName val="表3-10存货汇总"/>
      <sheetName val="表4长投汇总"/>
      <sheetName val="表5固资汇总"/>
      <sheetName val="表9流负汇总"/>
      <sheetName val="表10长负汇总"/>
      <sheetName val="表1结果汇总(元)"/>
      <sheetName val="表3-1-1现金"/>
      <sheetName val="表3-1-2银行存款"/>
      <sheetName val="表3-1-3其他货币"/>
      <sheetName val="表3-2-1短投股票"/>
      <sheetName val="表3-2-2短投债券"/>
      <sheetName val="表3-3应收票据"/>
      <sheetName val="表3-4应收账款"/>
      <sheetName val="表3-5应收股利"/>
      <sheetName val="表3-6应收利息"/>
      <sheetName val="表3-7预付账款"/>
      <sheetName val="表3-8应收补贴"/>
      <sheetName val="表3-9其他应收"/>
      <sheetName val="表3-10-1原材料"/>
      <sheetName val="表3-10-2材料采购"/>
      <sheetName val="表3-10-3在库低值"/>
      <sheetName val="表3-10-4包装物"/>
      <sheetName val="表3-10-5委托加工"/>
      <sheetName val="表3-10-7在产品"/>
      <sheetName val="表3-10-8发出商品"/>
      <sheetName val="表3-10-9在用低值"/>
      <sheetName val="表3-10-10委托代销"/>
      <sheetName val="表3-10-11受托代销"/>
      <sheetName val="表3-10-6产成品"/>
      <sheetName val="表3-11待摊费用"/>
      <sheetName val="表3-12流资损失"/>
      <sheetName val="表3-13到期长债投资"/>
      <sheetName val="表3-14其他流资"/>
      <sheetName val="表4-1长投股票"/>
      <sheetName val="表4-2长投债券"/>
      <sheetName val="表4-3其他长投"/>
      <sheetName val="表5-1-1房屋"/>
      <sheetName val="表5-1-2构筑物"/>
      <sheetName val="表5-1-3管沟"/>
      <sheetName val="表5-2-1机器设备"/>
      <sheetName val="表5-2-2车辆"/>
      <sheetName val="表5-2-3电子"/>
      <sheetName val="表5-3工程物资"/>
      <sheetName val="表5-4-1在建土建"/>
      <sheetName val="表5-4-2在建设备"/>
      <sheetName val="表5-5固资清理"/>
      <sheetName val="表5-6固资损失"/>
      <sheetName val="表5-7固资土地"/>
      <sheetName val="表6-1土地使用权"/>
      <sheetName val="表6-2其他无资"/>
      <sheetName val="表7-1开办费"/>
      <sheetName val="表7-2长期待摊"/>
      <sheetName val="表8-1其他长资"/>
      <sheetName val="表8-2递延税借项"/>
      <sheetName val="表9-2应付票据"/>
      <sheetName val="表9-3应付帐款"/>
      <sheetName val="表9-1短期借款"/>
      <sheetName val="表9-4预收账款"/>
      <sheetName val="表9-5代销商品款"/>
      <sheetName val="表9-6其他应付"/>
      <sheetName val="表9-7应付工资"/>
      <sheetName val="表9-8应付福利"/>
      <sheetName val="表9-9应交税金"/>
      <sheetName val="表9-10应付股利"/>
      <sheetName val="表9-11其他应交"/>
      <sheetName val="表9-12预提费用"/>
      <sheetName val="表9-13到期长负"/>
      <sheetName val="表9-14其他流负"/>
      <sheetName val="表10-1长期借款"/>
      <sheetName val="表10-2应付债券"/>
      <sheetName val="表10-3长期应付款"/>
      <sheetName val="表10-4住房周转金"/>
      <sheetName val="表10-5其他长负"/>
      <sheetName val="表10-6递延税贷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操作表"/>
      <sheetName val="调查分析表"/>
      <sheetName val="土地一般因素"/>
      <sheetName val="成本逼近"/>
      <sheetName val="土地调查评价表-工业用地"/>
      <sheetName val="土地调查评价表-商业用地"/>
      <sheetName val="居住用地"/>
      <sheetName val="工业"/>
      <sheetName val="住宅"/>
      <sheetName val="商业"/>
      <sheetName val="土地租赁"/>
      <sheetName val="房地出租"/>
      <sheetName val="生产企业不动产"/>
      <sheetName val="XL4Poppy"/>
      <sheetName val="封面"/>
      <sheetName val="毕马威联系人"/>
      <sheetName val="资产负债表项目与会计科目对照表"/>
      <sheetName val="1.0 现金"/>
      <sheetName val="1.1 运送中现金"/>
      <sheetName val="1.2 银行存款"/>
      <sheetName val="2.0 贵金属"/>
      <sheetName val="3.0 存放中央银行款项"/>
      <sheetName val="4.0 存放拆放同业和金融性公司款项"/>
      <sheetName val="5.0 贷款分析(按性质)"/>
      <sheetName val="5.1 按客户性质分类"/>
      <sheetName val="5.2 非应计贷款与后三类贷款调节表"/>
      <sheetName val="5.3-贷款分析(按原发放日期分析)"/>
      <sheetName val="5.4- 贷款分析(按逾期日分析)"/>
      <sheetName val="6.0 贴现分析(按汇票性质,风险分析)"/>
      <sheetName val="6.1 再贴现资金"/>
      <sheetName val="7.0 呆账准备金"/>
      <sheetName val="8.0 投资分类表"/>
      <sheetName val="8.1 增减变动情况"/>
      <sheetName val="8.2 短期债券投资明细表"/>
      <sheetName val="8.3 长期债券投资明细表"/>
      <sheetName val="8.4 股权投资明细表"/>
      <sheetName val="8.5 短期债券投资销售"/>
      <sheetName val="8.6 长期债券投资销售"/>
      <sheetName val="8.7 股权投资销售"/>
      <sheetName val="9.0 代理证券"/>
      <sheetName val="10.0 买入返售证券款"/>
      <sheetName val="10.1 买入返售证券款明细表"/>
      <sheetName val="11.0 应收账款增减变动情况和帐龄分析"/>
      <sheetName val="12.0 其它应收款帐龄分析"/>
      <sheetName val="12.1 其它应收款明细表"/>
      <sheetName val="13.0 待处理流动资产损益明细表"/>
      <sheetName val="14.0 固定资产和在建工程"/>
      <sheetName val="14.1 固定资产内部转入"/>
      <sheetName val="14.2 固定资产内部转出"/>
      <sheetName val="14.3 由第三方保管的固定资产"/>
      <sheetName val="14.4 持有作经营租赁用途的固定资产"/>
      <sheetName val="14.5 闲置的固定资产"/>
      <sheetName val="14.6 以银行以外名义持有的固定资产"/>
      <sheetName val="14.7 作抵押用途的固定资产"/>
      <sheetName val="14.8 其他所有权,使用权带有限制的固定资产"/>
      <sheetName val="14.9 以重估值记帐的固定资产"/>
      <sheetName val="14.10 在建工程"/>
      <sheetName val="14.11 融资租入固定资产"/>
      <sheetName val="14.12 帐外资产"/>
      <sheetName val="14.13 资本承担"/>
      <sheetName val="14.14 土地"/>
      <sheetName val="14.15 提足折旧的固定资产"/>
      <sheetName val="15.0 固定资产清理明细表"/>
      <sheetName val="16.0 待处理固定资产损益明细表"/>
      <sheetName val="17.0 无形资产"/>
      <sheetName val="17.1 土地使用权"/>
      <sheetName val="17.2 其它无形资产"/>
      <sheetName val="18.0 长期待摊费用增减变动情况"/>
      <sheetName val="18.1 长期待摊费用明细表"/>
      <sheetName val="19.0 系统内往来"/>
      <sheetName val="20.0 待处理抵贷资产"/>
      <sheetName val="21.0 待处理资产明细表"/>
      <sheetName val="22.0 向中央银行借款明细表"/>
      <sheetName val="23.0 同业存放拆入和金融性公司拆入款项"/>
      <sheetName val="24.0 应解汇款"/>
      <sheetName val="25.0 汇出汇款"/>
      <sheetName val="26.0 应付帐款增减变动情况和帐龄分析"/>
      <sheetName val="27.0 其他应付款帐龄分析"/>
      <sheetName val="27.1 其他应付款明细表"/>
      <sheetName val="27.2 应付工资"/>
      <sheetName val="27.3 应付福利费"/>
      <sheetName val="27.4 预提费用增减变动情况"/>
      <sheetName val="28.0 应交税金"/>
      <sheetName val="29.0 保证金明细表"/>
      <sheetName val="30.0 发行长期债券"/>
      <sheetName val="31.0 长期借款"/>
      <sheetName val="32.0 员工之房改情况调查表"/>
      <sheetName val="33.0 委托贷款,委托贷款基金"/>
      <sheetName val="34.0 股权投资收益分类表"/>
      <sheetName val="35.0 专项其它收入"/>
      <sheetName val="36.0 专项其它支出"/>
      <sheetName val="37.0 以前年度损益调整"/>
      <sheetName val="38.0 - 开出保函"/>
      <sheetName val="38.1-开出信用证"/>
      <sheetName val="38.2 应收各项托收款项"/>
      <sheetName val="38.3 表外未履约期权合同"/>
      <sheetName val="38.4 表外未履约掉期合同"/>
      <sheetName val="38.5 表外未履约外汇合同"/>
      <sheetName val="38.6 或有负债明细表"/>
      <sheetName val="38.6.1 未决诉讼"/>
      <sheetName val="38.7 经营性租赁支出及承诺"/>
      <sheetName val="39.0 资产流动性情况"/>
      <sheetName val="39.1分币种列示资产负债"/>
      <sheetName val="39.2 收益率差异"/>
      <sheetName val="40.0 利息收支变动原因"/>
      <sheetName val="40.1 按业务类型披露"/>
      <sheetName val="40.2 贷款结构分析"/>
      <sheetName val="40.2.1 业务与相关会计科目对照表"/>
      <sheetName val="40.3 专项拨备变动"/>
      <sheetName val="41.0 对外实体投资"/>
      <sheetName val="会计帐与传输总数调节表"/>
      <sheetName val="20.0 待处理抵债资产"/>
      <sheetName val="27.5 应付利润增减变动情况"/>
      <sheetName val="38.6.2 已决未记帐诉讼"/>
      <sheetName val="40.2.2 业务与相关会计科目对照表 (外币)"/>
      <sheetName val="40.3 核销和年內回收款项分类"/>
      <sheetName val="41.1 自办经济实体"/>
      <sheetName val="42.0-关联方交易"/>
      <sheetName val="汇总"/>
      <sheetName val="置"/>
      <sheetName val="赤"/>
      <sheetName val="大"/>
      <sheetName val="红"/>
      <sheetName val="开"/>
      <sheetName val="湄"/>
      <sheetName val="仁"/>
      <sheetName val="绥"/>
      <sheetName val="桐"/>
      <sheetName val="营"/>
      <sheetName val="余"/>
      <sheetName val="正"/>
      <sheetName val="县"/>
      <sheetName val="5.0 贷款分析(按性质) "/>
      <sheetName val="5.3-贷款分析(按原发放日期分析)2003-6-30"/>
      <sheetName val="39。0 资产流动性情况"/>
      <sheetName val="Sheet1"/>
      <sheetName val="Sheet2"/>
      <sheetName val="Sheet3"/>
      <sheetName val="目录"/>
      <sheetName val="表1"/>
      <sheetName val="表2"/>
      <sheetName val="表3流动资产汇总表"/>
      <sheetName val="表3-1-1库存现金"/>
      <sheetName val="表3-1-2运送中现金"/>
      <sheetName val="表3-1-3银行存款"/>
      <sheetName val="表3-2贵金属"/>
      <sheetName val="表3-3存放中央银行款项"/>
      <sheetName val="表3-4存放同业款项"/>
      <sheetName val="表3-5拆放同业款项"/>
      <sheetName val="表3-6拆放金融性公司"/>
      <sheetName val="表3-7短期贷款汇总表"/>
      <sheetName val="表3-7-1短期贷款（对公）"/>
      <sheetName val="表3-7-2短期贷款（对私）"/>
      <sheetName val="表3-8应收进出口押汇"/>
      <sheetName val="表3-9应收账款"/>
      <sheetName val="表3-10其他应收款"/>
      <sheetName val="表3-11贴现"/>
      <sheetName val="表3-12短期投资"/>
      <sheetName val="表3-13代理证券"/>
      <sheetName val="表3-14买入返售证券"/>
      <sheetName val="表3-15待处理流动资产净损失"/>
      <sheetName val="表3-16一年内到期长期投资"/>
      <sheetName val="表4-1-1中长期贷款（对公）"/>
      <sheetName val="表4-1-2中长期贷款（对私）"/>
      <sheetName val="表4-2不良贷款（含对公、私）"/>
      <sheetName val="表5长期投资汇总表"/>
      <sheetName val="表5-1长期股权投资"/>
      <sheetName val="表5-2长期非剥离债转股"/>
      <sheetName val="表5-3长期债券投资"/>
      <sheetName val="表6固定资产汇总表"/>
      <sheetName val="表6-1-1建筑物"/>
      <sheetName val="表6-1-2构筑物"/>
      <sheetName val="表6-2-1机器设备"/>
      <sheetName val="表6-2-2车辆"/>
      <sheetName val="表6-3-1土建在建工程"/>
      <sheetName val="表6-3-2设备在建工程"/>
      <sheetName val="表6-4固定资产清理"/>
      <sheetName val="表6-5待处理固定资产净损失"/>
      <sheetName val="表7-1土地使用权"/>
      <sheetName val="表7-2无形资产-其他无形资产"/>
      <sheetName val="表8-1长期待摊费用"/>
      <sheetName val="表9其他资产"/>
      <sheetName val="表9-1待处理抵债房屋"/>
      <sheetName val="表9-2待处理抵债土地"/>
      <sheetName val="表9-3待处理抵债交通工具"/>
      <sheetName val="表9-4待处理抵债机器设备"/>
      <sheetName val="表9-5待处理抵债权利凭证"/>
      <sheetName val="表9-6待处理其他抵债资产"/>
      <sheetName val="表9-7抵债资产待处理损溢"/>
      <sheetName val="表9-8待处理资产"/>
      <sheetName val="表10流动负债汇总表"/>
      <sheetName val="表10-1短期存款"/>
      <sheetName val="表10-2短期储蓄存款"/>
      <sheetName val="表10-3财政性存款"/>
      <sheetName val="表10-4向央行借款"/>
      <sheetName val="表10-5同业存放款"/>
      <sheetName val="表10-6同业拆入"/>
      <sheetName val="表10-7金融性公司拆入"/>
      <sheetName val="表10-8应解汇款"/>
      <sheetName val="表10-9汇出汇款"/>
      <sheetName val="表10-10应付代理证券款项"/>
      <sheetName val="表10-11应付账款"/>
      <sheetName val="表10-12其它应付款"/>
      <sheetName val="表10-13应付工资"/>
      <sheetName val="表10-14应付福利费"/>
      <sheetName val="表10-15应交税金"/>
      <sheetName val="表10-16应付利润"/>
      <sheetName val="表10-17预提费用"/>
      <sheetName val="表10-18发行短期债券"/>
      <sheetName val="表10-19一年内到期的长期负债"/>
      <sheetName val="表11长期负债汇总"/>
      <sheetName val="表11-1长期存款"/>
      <sheetName val="表11-2长期储蓄存款"/>
      <sheetName val="表11-3保证金"/>
      <sheetName val="表11-4发行长期债券"/>
      <sheetName val="表11-5长期借款"/>
      <sheetName val="表11-6长期应付款"/>
      <sheetName val="表12其他负债"/>
      <sheetName val="表12-1委托贷款"/>
      <sheetName val="表12-2委托贷款基金"/>
      <sheetName val="12.1 其宁应收款明细表"/>
      <sheetName val="20.0 附表"/>
      <sheetName val="29.0 附表"/>
      <sheetName val="33.0 附表（1）"/>
      <sheetName val="33.0 附表（2）"/>
      <sheetName val="33.0 附表（3）"/>
      <sheetName val="33.0 附表（4）"/>
      <sheetName val="33.0 附表（5）"/>
      <sheetName val="表3-6买汇及贴现"/>
      <sheetName val="表3-7短期贷款汇总"/>
      <sheetName val="表3-8贸易融资"/>
      <sheetName val="表3-9应收利息"/>
      <sheetName val="表3-10应收股利"/>
      <sheetName val="表3-11其他应收款"/>
      <sheetName val="表3-13买入返售款项"/>
      <sheetName val="表3-14待摊费用"/>
      <sheetName val="表3-15一年内到期的长期资产"/>
      <sheetName val="表3-16其他流动资产"/>
      <sheetName val="表4-1中长期贷款汇总"/>
      <sheetName val="表4-1-2中长期贷款 (对私)"/>
      <sheetName val="表4-3长期投资汇总表"/>
      <sheetName val="表4-3-1长期股权投资"/>
      <sheetName val="表4-3-2长期信托债转股"/>
      <sheetName val="表4-3-3长期债权投资"/>
      <sheetName val="表5固定资产汇总表 "/>
      <sheetName val="表5-1-1建筑物"/>
      <sheetName val="房地产评估调查表"/>
      <sheetName val="表5-1-2构筑物"/>
      <sheetName val="表5-2-1营业器具"/>
      <sheetName val="表5-2-2交通工具"/>
      <sheetName val="B11车辆状况调查表"/>
      <sheetName val="表5-2-3电子设备"/>
      <sheetName val="表5-2-4租赁器具及设备"/>
      <sheetName val="设备附表1"/>
      <sheetName val="表5-3-1土建在建工程"/>
      <sheetName val="设备附表2"/>
      <sheetName val="表5-3-2设备在建工程"/>
      <sheetName val="表5-4固定资产清理"/>
      <sheetName val="表5-5待处理固定资产净损失"/>
      <sheetName val="表6-1无形资产－土地"/>
      <sheetName val="表6-2无形资产-其他无形资产"/>
      <sheetName val="表7长期待摊费用"/>
      <sheetName val="表8抵债资产汇总表"/>
      <sheetName val="表8-1抵债房屋"/>
      <sheetName val="表8-2抵债土地"/>
      <sheetName val="表8-3抵债交通工具"/>
      <sheetName val="表8-4抵债机器设备"/>
      <sheetName val="表8-5抵债权利凭证"/>
      <sheetName val="表8-6其他抵债资产"/>
      <sheetName val="表8-7抵债资产待处理损溢"/>
      <sheetName val="表9其他长期资产"/>
      <sheetName val="表10-3向央行借款"/>
      <sheetName val="表10-4票据融资"/>
      <sheetName val="表10-7卖出回购款项"/>
      <sheetName val="表10-10存入保证金 "/>
      <sheetName val="表10-11应付利息"/>
      <sheetName val="表10-18递延收益"/>
      <sheetName val="表10-19预计负债"/>
      <sheetName val="表10-20一年内到期的长期负债"/>
      <sheetName val="表10－21其他流动负债"/>
      <sheetName val="表11-3转贷款资金"/>
      <sheetName val="表11-5长期应付款"/>
      <sheetName val="表11－6其他长期负债"/>
      <sheetName val="40－短期借款变动表 "/>
      <sheetName val="41－拆入资金"/>
      <sheetName val="42－应付手续费 "/>
      <sheetName val="43－应付佣金 "/>
      <sheetName val="44－应付分保账款 "/>
      <sheetName val="45－预收保费 "/>
      <sheetName val="46-预收分保赔款（中华）"/>
      <sheetName val="47-存入分保准备金（中华）"/>
      <sheetName val="48－存入保证金 "/>
      <sheetName val="49－存入准备金清查评估表（中华）"/>
      <sheetName val="50-内部往来"/>
      <sheetName val="50－1-内部往来清查评估表（中华）"/>
      <sheetName val="50－2－系统往来清查评估表（中华）"/>
      <sheetName val="51-1-应付工资及应付福利费变动表"/>
      <sheetName val="51-2-职工人数统计表"/>
      <sheetName val="51-3-福利费计算表"/>
      <sheetName val="52－应付保户利差"/>
      <sheetName val="52-1应付保户利差（中华）"/>
      <sheetName val="53－应付利润"/>
      <sheetName val="54－应交税金"/>
      <sheetName val="55－卖出回购证券"/>
      <sheetName val="56－其他应付款"/>
      <sheetName val="57－预提费用"/>
      <sheetName val="57-1-预提费用清查表（中华）"/>
      <sheetName val="58－未决赔款准备金"/>
      <sheetName val="60－未到期责任准备金"/>
      <sheetName val="61－保户储金"/>
      <sheetName val="62－其他流动负债"/>
      <sheetName val="63－长期责任准备金"/>
      <sheetName val="64－长期健康险责任准备金"/>
      <sheetName val="65－寿险责任准备金"/>
      <sheetName val="66－保险保障基金"/>
      <sheetName val="67－长期借款"/>
      <sheetName val="67-1-一年内到期长期负债清查表（中华）"/>
      <sheetName val="68-长期应付款"/>
      <sheetName val="69-住房周转金"/>
      <sheetName val="70-其他长期负债"/>
      <sheetName val="71-少数股东权益"/>
      <sheetName val="72-所有者权益"/>
      <sheetName val="72-1-接受捐赠资产"/>
      <sheetName val="总审定表"/>
      <sheetName val="房地产评估调查表（1）"/>
      <sheetName val="房地产评估调查表（2）"/>
      <sheetName val="房地产评估调查表（3）"/>
      <sheetName val="房地产调查评估表（4）"/>
      <sheetName val="房地产评估调查表（5）"/>
      <sheetName val="房地产评估调查表（6）"/>
      <sheetName val="房地产评估调查表(7)"/>
      <sheetName val="房地产评估调查表（8）"/>
      <sheetName val="房地产评估调查表（9）"/>
      <sheetName val="房地产评估调查表 (10)"/>
      <sheetName val="房地产评估调查表 (11)"/>
      <sheetName val="房地产评估调查表 (1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83"/>
  <sheetViews>
    <sheetView tabSelected="1" zoomScale="115" zoomScaleNormal="115" topLeftCell="A59" workbookViewId="0">
      <selection activeCell="G76" sqref="G76"/>
    </sheetView>
  </sheetViews>
  <sheetFormatPr defaultColWidth="9" defaultRowHeight="15" outlineLevelCol="4"/>
  <cols>
    <col min="1" max="1" width="4.625" style="3" customWidth="1"/>
    <col min="2" max="2" width="35.4333333333333" style="4" customWidth="1"/>
    <col min="3" max="3" width="10.875" style="5" customWidth="1"/>
    <col min="4" max="4" width="13.8166666666667" style="5" customWidth="1"/>
    <col min="5" max="5" width="22.3416666666667" style="6" customWidth="1"/>
    <col min="6" max="6" width="20.1416666666667" style="3" customWidth="1"/>
    <col min="7" max="7" width="11.125" style="3"/>
    <col min="8" max="16384" width="9" style="3"/>
  </cols>
  <sheetData>
    <row r="1" ht="28" customHeight="1" spans="1:5">
      <c r="A1" s="7" t="s">
        <v>0</v>
      </c>
      <c r="B1" s="8"/>
      <c r="C1" s="7"/>
      <c r="D1" s="7"/>
      <c r="E1" s="9"/>
    </row>
    <row r="2" s="1" customFormat="1" customHeight="1" spans="1:5">
      <c r="A2" s="10" t="s">
        <v>1</v>
      </c>
      <c r="B2" s="11" t="s">
        <v>2</v>
      </c>
      <c r="C2" s="11" t="s">
        <v>3</v>
      </c>
      <c r="D2" s="11" t="s">
        <v>4</v>
      </c>
      <c r="E2" s="12" t="s">
        <v>5</v>
      </c>
    </row>
    <row r="3" s="1" customFormat="1" customHeight="1" spans="1:5">
      <c r="A3" s="13"/>
      <c r="B3" s="14"/>
      <c r="C3" s="14"/>
      <c r="D3" s="14"/>
      <c r="E3" s="15"/>
    </row>
    <row r="4" s="1" customFormat="1" ht="18" customHeight="1" spans="1:5">
      <c r="A4" s="16" t="s">
        <v>6</v>
      </c>
      <c r="B4" s="17" t="s">
        <v>7</v>
      </c>
      <c r="C4" s="17"/>
      <c r="D4" s="17"/>
      <c r="E4" s="18">
        <f>SUM(E5:E26)</f>
        <v>37811100</v>
      </c>
    </row>
    <row r="5" s="1" customFormat="1" ht="18" customHeight="1" spans="1:5">
      <c r="A5" s="19">
        <f>ROW()-4</f>
        <v>1</v>
      </c>
      <c r="B5" s="20" t="s">
        <v>8</v>
      </c>
      <c r="C5" s="21" t="s">
        <v>9</v>
      </c>
      <c r="D5" s="22">
        <v>254</v>
      </c>
      <c r="E5" s="23">
        <f>5860810+54949</f>
        <v>5915759</v>
      </c>
    </row>
    <row r="6" s="1" customFormat="1" ht="18" customHeight="1" spans="1:5">
      <c r="A6" s="19">
        <f t="shared" ref="A6:A15" si="0">ROW()-4</f>
        <v>2</v>
      </c>
      <c r="B6" s="20" t="s">
        <v>10</v>
      </c>
      <c r="C6" s="21" t="s">
        <v>9</v>
      </c>
      <c r="D6" s="22">
        <v>13</v>
      </c>
      <c r="E6" s="23">
        <f>358877+4641</f>
        <v>363518</v>
      </c>
    </row>
    <row r="7" s="1" customFormat="1" ht="31" customHeight="1" spans="1:5">
      <c r="A7" s="19">
        <f t="shared" si="0"/>
        <v>3</v>
      </c>
      <c r="B7" s="20" t="s">
        <v>11</v>
      </c>
      <c r="C7" s="21" t="s">
        <v>9</v>
      </c>
      <c r="D7" s="22">
        <f>1641+24+8</f>
        <v>1673</v>
      </c>
      <c r="E7" s="23">
        <f>8948831+103174+221454</f>
        <v>9273459</v>
      </c>
    </row>
    <row r="8" s="1" customFormat="1" ht="18" customHeight="1" spans="1:5">
      <c r="A8" s="19">
        <f t="shared" si="0"/>
        <v>4</v>
      </c>
      <c r="B8" s="20" t="s">
        <v>12</v>
      </c>
      <c r="C8" s="21" t="s">
        <v>9</v>
      </c>
      <c r="D8" s="22">
        <v>107</v>
      </c>
      <c r="E8" s="23">
        <f>926025+11956+28595+8663*3+45618</f>
        <v>1038183</v>
      </c>
    </row>
    <row r="9" s="1" customFormat="1" ht="18" customHeight="1" spans="1:5">
      <c r="A9" s="19">
        <f t="shared" si="0"/>
        <v>5</v>
      </c>
      <c r="B9" s="20" t="s">
        <v>13</v>
      </c>
      <c r="C9" s="24" t="s">
        <v>14</v>
      </c>
      <c r="D9" s="22">
        <v>1206</v>
      </c>
      <c r="E9" s="23">
        <v>115210</v>
      </c>
    </row>
    <row r="10" s="1" customFormat="1" ht="18" customHeight="1" spans="1:5">
      <c r="A10" s="19">
        <f t="shared" si="0"/>
        <v>6</v>
      </c>
      <c r="B10" s="20" t="s">
        <v>15</v>
      </c>
      <c r="C10" s="21" t="s">
        <v>9</v>
      </c>
      <c r="D10" s="22">
        <v>176</v>
      </c>
      <c r="E10" s="23">
        <f>6626378+98936+164252+39468</f>
        <v>6929034</v>
      </c>
    </row>
    <row r="11" s="1" customFormat="1" ht="18" customHeight="1" spans="1:5">
      <c r="A11" s="19">
        <f t="shared" si="0"/>
        <v>7</v>
      </c>
      <c r="B11" s="20" t="s">
        <v>16</v>
      </c>
      <c r="C11" s="21" t="s">
        <v>9</v>
      </c>
      <c r="D11" s="22">
        <v>68</v>
      </c>
      <c r="E11" s="23">
        <v>884502</v>
      </c>
    </row>
    <row r="12" s="1" customFormat="1" ht="18" customHeight="1" spans="1:5">
      <c r="A12" s="19">
        <f t="shared" si="0"/>
        <v>8</v>
      </c>
      <c r="B12" s="25" t="s">
        <v>17</v>
      </c>
      <c r="C12" s="26" t="s">
        <v>18</v>
      </c>
      <c r="D12" s="22">
        <v>76</v>
      </c>
      <c r="E12" s="23">
        <f>2952465+71346</f>
        <v>3023811</v>
      </c>
    </row>
    <row r="13" s="1" customFormat="1" ht="18" customHeight="1" spans="1:5">
      <c r="A13" s="19">
        <f t="shared" si="0"/>
        <v>9</v>
      </c>
      <c r="B13" s="27" t="s">
        <v>19</v>
      </c>
      <c r="C13" s="28" t="s">
        <v>9</v>
      </c>
      <c r="D13" s="29">
        <v>1</v>
      </c>
      <c r="E13" s="23">
        <v>26129</v>
      </c>
    </row>
    <row r="14" s="1" customFormat="1" ht="18" customHeight="1" spans="1:5">
      <c r="A14" s="19">
        <f t="shared" si="0"/>
        <v>10</v>
      </c>
      <c r="B14" s="20" t="s">
        <v>20</v>
      </c>
      <c r="C14" s="21" t="s">
        <v>9</v>
      </c>
      <c r="D14" s="22">
        <v>1</v>
      </c>
      <c r="E14" s="23">
        <v>17120</v>
      </c>
    </row>
    <row r="15" s="1" customFormat="1" ht="18" customHeight="1" spans="1:5">
      <c r="A15" s="19">
        <f t="shared" si="0"/>
        <v>11</v>
      </c>
      <c r="B15" s="30" t="s">
        <v>21</v>
      </c>
      <c r="C15" s="31" t="s">
        <v>9</v>
      </c>
      <c r="D15" s="32">
        <v>3</v>
      </c>
      <c r="E15" s="23">
        <v>182941</v>
      </c>
    </row>
    <row r="16" s="1" customFormat="1" ht="18" customHeight="1" spans="1:5">
      <c r="A16" s="19">
        <f t="shared" ref="A16:A26" si="1">ROW()-4</f>
        <v>12</v>
      </c>
      <c r="B16" s="20" t="s">
        <v>22</v>
      </c>
      <c r="C16" s="33" t="s">
        <v>23</v>
      </c>
      <c r="D16" s="22">
        <v>596</v>
      </c>
      <c r="E16" s="23">
        <v>234518</v>
      </c>
    </row>
    <row r="17" s="1" customFormat="1" ht="18" customHeight="1" spans="1:5">
      <c r="A17" s="19">
        <f t="shared" si="1"/>
        <v>13</v>
      </c>
      <c r="B17" s="20" t="s">
        <v>24</v>
      </c>
      <c r="C17" s="21" t="s">
        <v>25</v>
      </c>
      <c r="D17" s="22">
        <v>4</v>
      </c>
      <c r="E17" s="23">
        <v>87770</v>
      </c>
    </row>
    <row r="18" s="2" customFormat="1" ht="18" customHeight="1" spans="1:5">
      <c r="A18" s="19">
        <f t="shared" si="1"/>
        <v>14</v>
      </c>
      <c r="B18" s="34" t="s">
        <v>26</v>
      </c>
      <c r="C18" s="21" t="s">
        <v>9</v>
      </c>
      <c r="D18" s="35">
        <v>33</v>
      </c>
      <c r="E18" s="36">
        <f>2903917+33020</f>
        <v>2936937</v>
      </c>
    </row>
    <row r="19" s="2" customFormat="1" ht="18" customHeight="1" spans="1:5">
      <c r="A19" s="19">
        <f t="shared" si="1"/>
        <v>15</v>
      </c>
      <c r="B19" s="34" t="s">
        <v>27</v>
      </c>
      <c r="C19" s="21" t="s">
        <v>9</v>
      </c>
      <c r="D19" s="35">
        <v>88</v>
      </c>
      <c r="E19" s="36">
        <f>848784+24694</f>
        <v>873478</v>
      </c>
    </row>
    <row r="20" s="2" customFormat="1" ht="18" customHeight="1" spans="1:5">
      <c r="A20" s="19">
        <f t="shared" si="1"/>
        <v>16</v>
      </c>
      <c r="B20" s="34" t="s">
        <v>28</v>
      </c>
      <c r="C20" s="33" t="s">
        <v>29</v>
      </c>
      <c r="D20" s="35">
        <v>6592</v>
      </c>
      <c r="E20" s="36">
        <v>1043746</v>
      </c>
    </row>
    <row r="21" s="2" customFormat="1" ht="18" customHeight="1" spans="1:5">
      <c r="A21" s="19">
        <f t="shared" si="1"/>
        <v>17</v>
      </c>
      <c r="B21" s="34" t="s">
        <v>30</v>
      </c>
      <c r="C21" s="33" t="s">
        <v>31</v>
      </c>
      <c r="D21" s="35">
        <v>53</v>
      </c>
      <c r="E21" s="36">
        <v>131598</v>
      </c>
    </row>
    <row r="22" s="2" customFormat="1" ht="18" customHeight="1" spans="1:5">
      <c r="A22" s="19">
        <f t="shared" si="1"/>
        <v>18</v>
      </c>
      <c r="B22" s="20" t="s">
        <v>32</v>
      </c>
      <c r="C22" s="33" t="s">
        <v>23</v>
      </c>
      <c r="D22" s="22">
        <v>1324</v>
      </c>
      <c r="E22" s="23">
        <v>848826</v>
      </c>
    </row>
    <row r="23" s="2" customFormat="1" ht="18" customHeight="1" spans="1:5">
      <c r="A23" s="19">
        <f t="shared" si="1"/>
        <v>19</v>
      </c>
      <c r="B23" s="34" t="s">
        <v>33</v>
      </c>
      <c r="C23" s="33" t="s">
        <v>23</v>
      </c>
      <c r="D23" s="35">
        <v>705.99</v>
      </c>
      <c r="E23" s="36">
        <v>238171</v>
      </c>
    </row>
    <row r="24" s="2" customFormat="1" ht="18" customHeight="1" spans="1:5">
      <c r="A24" s="19">
        <f t="shared" si="1"/>
        <v>20</v>
      </c>
      <c r="B24" s="34" t="s">
        <v>34</v>
      </c>
      <c r="C24" s="33" t="s">
        <v>23</v>
      </c>
      <c r="D24" s="35">
        <v>4011.98</v>
      </c>
      <c r="E24" s="36">
        <v>1126046</v>
      </c>
    </row>
    <row r="25" s="2" customFormat="1" ht="18" customHeight="1" spans="1:5">
      <c r="A25" s="19">
        <f t="shared" si="1"/>
        <v>21</v>
      </c>
      <c r="B25" s="34" t="s">
        <v>35</v>
      </c>
      <c r="C25" s="33" t="s">
        <v>36</v>
      </c>
      <c r="D25" s="35">
        <v>1</v>
      </c>
      <c r="E25" s="36">
        <v>20949</v>
      </c>
    </row>
    <row r="26" s="2" customFormat="1" ht="29" customHeight="1" spans="1:5">
      <c r="A26" s="19">
        <f t="shared" si="1"/>
        <v>22</v>
      </c>
      <c r="B26" s="34" t="s">
        <v>37</v>
      </c>
      <c r="C26" s="33" t="s">
        <v>36</v>
      </c>
      <c r="D26" s="35">
        <v>4</v>
      </c>
      <c r="E26" s="36">
        <v>2499395</v>
      </c>
    </row>
    <row r="27" s="2" customFormat="1" ht="18" customHeight="1" spans="1:5">
      <c r="A27" s="16" t="s">
        <v>38</v>
      </c>
      <c r="B27" s="37" t="s">
        <v>39</v>
      </c>
      <c r="C27" s="38"/>
      <c r="D27" s="39"/>
      <c r="E27" s="40">
        <f>SUM(E28:E55)</f>
        <v>6198590</v>
      </c>
    </row>
    <row r="28" s="2" customFormat="1" ht="18" customHeight="1" spans="1:5">
      <c r="A28" s="19">
        <f>ROW()-27</f>
        <v>1</v>
      </c>
      <c r="B28" s="34" t="s">
        <v>40</v>
      </c>
      <c r="C28" s="33" t="s">
        <v>25</v>
      </c>
      <c r="D28" s="35">
        <v>27</v>
      </c>
      <c r="E28" s="36">
        <f>221323+7442</f>
        <v>228765</v>
      </c>
    </row>
    <row r="29" s="2" customFormat="1" ht="18" customHeight="1" spans="1:5">
      <c r="A29" s="19">
        <f t="shared" ref="A29:A38" si="2">ROW()-27</f>
        <v>2</v>
      </c>
      <c r="B29" s="34" t="s">
        <v>41</v>
      </c>
      <c r="C29" s="33" t="s">
        <v>42</v>
      </c>
      <c r="D29" s="35">
        <f>1079+75+36+104</f>
        <v>1294</v>
      </c>
      <c r="E29" s="36">
        <f>370337+80702+46803</f>
        <v>497842</v>
      </c>
    </row>
    <row r="30" s="2" customFormat="1" ht="18" customHeight="1" spans="1:5">
      <c r="A30" s="19">
        <f t="shared" si="2"/>
        <v>3</v>
      </c>
      <c r="B30" s="34" t="s">
        <v>43</v>
      </c>
      <c r="C30" s="33" t="s">
        <v>44</v>
      </c>
      <c r="D30" s="35">
        <v>203</v>
      </c>
      <c r="E30" s="36">
        <f>1202770+3352</f>
        <v>1206122</v>
      </c>
    </row>
    <row r="31" s="2" customFormat="1" ht="18" customHeight="1" spans="1:5">
      <c r="A31" s="19">
        <f t="shared" si="2"/>
        <v>4</v>
      </c>
      <c r="B31" s="20" t="s">
        <v>45</v>
      </c>
      <c r="C31" s="41" t="s">
        <v>44</v>
      </c>
      <c r="D31" s="42">
        <v>6</v>
      </c>
      <c r="E31" s="23">
        <v>42634</v>
      </c>
    </row>
    <row r="32" s="2" customFormat="1" ht="18" customHeight="1" spans="1:5">
      <c r="A32" s="19">
        <f t="shared" si="2"/>
        <v>5</v>
      </c>
      <c r="B32" s="34" t="s">
        <v>46</v>
      </c>
      <c r="C32" s="41" t="s">
        <v>44</v>
      </c>
      <c r="D32" s="35">
        <v>18</v>
      </c>
      <c r="E32" s="36">
        <v>26883</v>
      </c>
    </row>
    <row r="33" s="2" customFormat="1" ht="18" customHeight="1" spans="1:5">
      <c r="A33" s="19">
        <f t="shared" si="2"/>
        <v>6</v>
      </c>
      <c r="B33" s="34" t="s">
        <v>47</v>
      </c>
      <c r="C33" s="33" t="s">
        <v>48</v>
      </c>
      <c r="D33" s="35">
        <v>5594</v>
      </c>
      <c r="E33" s="36">
        <v>229355</v>
      </c>
    </row>
    <row r="34" s="2" customFormat="1" ht="18" customHeight="1" spans="1:5">
      <c r="A34" s="19">
        <f t="shared" si="2"/>
        <v>7</v>
      </c>
      <c r="B34" s="34" t="s">
        <v>49</v>
      </c>
      <c r="C34" s="35" t="s">
        <v>44</v>
      </c>
      <c r="D34" s="35">
        <v>11</v>
      </c>
      <c r="E34" s="36">
        <v>26382</v>
      </c>
    </row>
    <row r="35" s="2" customFormat="1" ht="18" customHeight="1" spans="1:5">
      <c r="A35" s="19">
        <f t="shared" si="2"/>
        <v>8</v>
      </c>
      <c r="B35" s="34" t="s">
        <v>50</v>
      </c>
      <c r="C35" s="33" t="s">
        <v>42</v>
      </c>
      <c r="D35" s="35">
        <v>57</v>
      </c>
      <c r="E35" s="36">
        <v>4877</v>
      </c>
    </row>
    <row r="36" s="2" customFormat="1" ht="18" customHeight="1" spans="1:5">
      <c r="A36" s="19">
        <f t="shared" si="2"/>
        <v>9</v>
      </c>
      <c r="B36" s="34" t="s">
        <v>51</v>
      </c>
      <c r="C36" s="35" t="s">
        <v>44</v>
      </c>
      <c r="D36" s="35">
        <v>3</v>
      </c>
      <c r="E36" s="36">
        <v>23292</v>
      </c>
    </row>
    <row r="37" s="2" customFormat="1" ht="18" customHeight="1" spans="1:5">
      <c r="A37" s="19">
        <f t="shared" si="2"/>
        <v>10</v>
      </c>
      <c r="B37" s="34" t="s">
        <v>52</v>
      </c>
      <c r="C37" s="35" t="s">
        <v>44</v>
      </c>
      <c r="D37" s="35">
        <v>968</v>
      </c>
      <c r="E37" s="36">
        <v>83078</v>
      </c>
    </row>
    <row r="38" s="2" customFormat="1" ht="18" customHeight="1" spans="1:5">
      <c r="A38" s="19">
        <f t="shared" si="2"/>
        <v>11</v>
      </c>
      <c r="B38" s="34" t="s">
        <v>53</v>
      </c>
      <c r="C38" s="35" t="s">
        <v>44</v>
      </c>
      <c r="D38" s="35">
        <v>2</v>
      </c>
      <c r="E38" s="36">
        <v>178916</v>
      </c>
    </row>
    <row r="39" s="2" customFormat="1" ht="18" customHeight="1" spans="1:5">
      <c r="A39" s="19">
        <f t="shared" ref="A39:A48" si="3">ROW()-27</f>
        <v>12</v>
      </c>
      <c r="B39" s="34" t="s">
        <v>54</v>
      </c>
      <c r="C39" s="35" t="s">
        <v>44</v>
      </c>
      <c r="D39" s="35">
        <v>4</v>
      </c>
      <c r="E39" s="36">
        <v>38498</v>
      </c>
    </row>
    <row r="40" s="2" customFormat="1" ht="18" customHeight="1" spans="1:5">
      <c r="A40" s="19">
        <f t="shared" si="3"/>
        <v>13</v>
      </c>
      <c r="B40" s="34" t="s">
        <v>55</v>
      </c>
      <c r="C40" s="35" t="s">
        <v>44</v>
      </c>
      <c r="D40" s="35">
        <v>2</v>
      </c>
      <c r="E40" s="36">
        <v>18972</v>
      </c>
    </row>
    <row r="41" s="2" customFormat="1" ht="18" customHeight="1" spans="1:5">
      <c r="A41" s="19">
        <f t="shared" si="3"/>
        <v>14</v>
      </c>
      <c r="B41" s="34" t="s">
        <v>56</v>
      </c>
      <c r="C41" s="35" t="s">
        <v>44</v>
      </c>
      <c r="D41" s="35">
        <v>2</v>
      </c>
      <c r="E41" s="36">
        <v>329795</v>
      </c>
    </row>
    <row r="42" s="2" customFormat="1" ht="18" customHeight="1" spans="1:5">
      <c r="A42" s="19">
        <f t="shared" si="3"/>
        <v>15</v>
      </c>
      <c r="B42" s="34" t="s">
        <v>57</v>
      </c>
      <c r="C42" s="35" t="s">
        <v>25</v>
      </c>
      <c r="D42" s="35">
        <v>2</v>
      </c>
      <c r="E42" s="36">
        <v>33845</v>
      </c>
    </row>
    <row r="43" s="2" customFormat="1" ht="18" customHeight="1" spans="1:5">
      <c r="A43" s="19">
        <f t="shared" si="3"/>
        <v>16</v>
      </c>
      <c r="B43" s="34" t="s">
        <v>58</v>
      </c>
      <c r="C43" s="35" t="s">
        <v>25</v>
      </c>
      <c r="D43" s="35">
        <v>9</v>
      </c>
      <c r="E43" s="36">
        <v>13987</v>
      </c>
    </row>
    <row r="44" s="2" customFormat="1" ht="18" customHeight="1" spans="1:5">
      <c r="A44" s="19">
        <f t="shared" si="3"/>
        <v>17</v>
      </c>
      <c r="B44" s="34" t="s">
        <v>59</v>
      </c>
      <c r="C44" s="35" t="s">
        <v>25</v>
      </c>
      <c r="D44" s="35">
        <v>6</v>
      </c>
      <c r="E44" s="36">
        <v>1708519</v>
      </c>
    </row>
    <row r="45" s="2" customFormat="1" ht="18" customHeight="1" spans="1:5">
      <c r="A45" s="19">
        <f t="shared" si="3"/>
        <v>18</v>
      </c>
      <c r="B45" s="34" t="s">
        <v>60</v>
      </c>
      <c r="C45" s="35" t="s">
        <v>36</v>
      </c>
      <c r="D45" s="35">
        <v>1</v>
      </c>
      <c r="E45" s="36">
        <v>820990</v>
      </c>
    </row>
    <row r="46" s="2" customFormat="1" ht="18" customHeight="1" spans="1:5">
      <c r="A46" s="19">
        <f t="shared" si="3"/>
        <v>19</v>
      </c>
      <c r="B46" s="34" t="s">
        <v>61</v>
      </c>
      <c r="C46" s="35" t="s">
        <v>36</v>
      </c>
      <c r="D46" s="35">
        <v>1</v>
      </c>
      <c r="E46" s="36">
        <v>146274</v>
      </c>
    </row>
    <row r="47" s="2" customFormat="1" ht="18" customHeight="1" spans="1:5">
      <c r="A47" s="19">
        <f t="shared" si="3"/>
        <v>20</v>
      </c>
      <c r="B47" s="22" t="s">
        <v>62</v>
      </c>
      <c r="C47" s="41" t="s">
        <v>44</v>
      </c>
      <c r="D47" s="43">
        <v>1</v>
      </c>
      <c r="E47" s="23">
        <v>17240</v>
      </c>
    </row>
    <row r="48" s="2" customFormat="1" ht="18" customHeight="1" spans="1:5">
      <c r="A48" s="19">
        <f t="shared" si="3"/>
        <v>21</v>
      </c>
      <c r="B48" s="25" t="s">
        <v>63</v>
      </c>
      <c r="C48" s="44" t="s">
        <v>36</v>
      </c>
      <c r="D48" s="44">
        <v>1</v>
      </c>
      <c r="E48" s="23">
        <f>125776+75187+79203+1855</f>
        <v>282021</v>
      </c>
    </row>
    <row r="49" s="2" customFormat="1" ht="18" customHeight="1" spans="1:5">
      <c r="A49" s="19">
        <f t="shared" ref="A49:A55" si="4">ROW()-27</f>
        <v>22</v>
      </c>
      <c r="B49" s="45" t="s">
        <v>64</v>
      </c>
      <c r="C49" s="22" t="s">
        <v>36</v>
      </c>
      <c r="D49" s="41">
        <v>1</v>
      </c>
      <c r="E49" s="23">
        <v>20381</v>
      </c>
    </row>
    <row r="50" s="2" customFormat="1" ht="18" customHeight="1" spans="1:5">
      <c r="A50" s="19">
        <f t="shared" si="4"/>
        <v>23</v>
      </c>
      <c r="B50" s="45" t="s">
        <v>65</v>
      </c>
      <c r="C50" s="22" t="s">
        <v>36</v>
      </c>
      <c r="D50" s="22">
        <v>1</v>
      </c>
      <c r="E50" s="23">
        <v>8515</v>
      </c>
    </row>
    <row r="51" s="2" customFormat="1" ht="18" customHeight="1" spans="1:5">
      <c r="A51" s="19">
        <f t="shared" si="4"/>
        <v>24</v>
      </c>
      <c r="B51" s="45" t="s">
        <v>66</v>
      </c>
      <c r="C51" s="22" t="s">
        <v>44</v>
      </c>
      <c r="D51" s="22">
        <v>2</v>
      </c>
      <c r="E51" s="23">
        <v>34059</v>
      </c>
    </row>
    <row r="52" s="2" customFormat="1" ht="18" customHeight="1" spans="1:5">
      <c r="A52" s="19">
        <f t="shared" si="4"/>
        <v>25</v>
      </c>
      <c r="B52" s="45" t="s">
        <v>67</v>
      </c>
      <c r="C52" s="22" t="s">
        <v>25</v>
      </c>
      <c r="D52" s="22">
        <v>1</v>
      </c>
      <c r="E52" s="23">
        <v>20222</v>
      </c>
    </row>
    <row r="53" s="2" customFormat="1" ht="18" customHeight="1" spans="1:5">
      <c r="A53" s="19">
        <f t="shared" si="4"/>
        <v>26</v>
      </c>
      <c r="B53" s="45" t="s">
        <v>68</v>
      </c>
      <c r="C53" s="22" t="s">
        <v>36</v>
      </c>
      <c r="D53" s="22">
        <v>1</v>
      </c>
      <c r="E53" s="23">
        <v>50024</v>
      </c>
    </row>
    <row r="54" s="2" customFormat="1" ht="18" customHeight="1" spans="1:5">
      <c r="A54" s="19">
        <f t="shared" si="4"/>
        <v>27</v>
      </c>
      <c r="B54" s="31" t="s">
        <v>69</v>
      </c>
      <c r="C54" s="31" t="s">
        <v>25</v>
      </c>
      <c r="D54" s="32">
        <v>2</v>
      </c>
      <c r="E54" s="23">
        <v>98864</v>
      </c>
    </row>
    <row r="55" s="2" customFormat="1" ht="18" customHeight="1" spans="1:5">
      <c r="A55" s="19">
        <f t="shared" si="4"/>
        <v>28</v>
      </c>
      <c r="B55" s="31" t="s">
        <v>70</v>
      </c>
      <c r="C55" s="31" t="s">
        <v>25</v>
      </c>
      <c r="D55" s="32">
        <v>2</v>
      </c>
      <c r="E55" s="23">
        <v>8238</v>
      </c>
    </row>
    <row r="56" s="2" customFormat="1" ht="18" customHeight="1" spans="1:5">
      <c r="A56" s="16" t="s">
        <v>71</v>
      </c>
      <c r="B56" s="37" t="s">
        <v>72</v>
      </c>
      <c r="C56" s="38"/>
      <c r="D56" s="39"/>
      <c r="E56" s="40">
        <f>SUM(E57:E82)</f>
        <v>84171713</v>
      </c>
    </row>
    <row r="57" s="2" customFormat="1" ht="18" customHeight="1" spans="1:5">
      <c r="A57" s="19">
        <f>ROW()-56</f>
        <v>1</v>
      </c>
      <c r="B57" s="46" t="s">
        <v>73</v>
      </c>
      <c r="C57" s="26" t="s">
        <v>29</v>
      </c>
      <c r="D57" s="46" t="s">
        <v>74</v>
      </c>
      <c r="E57" s="23">
        <v>127286</v>
      </c>
    </row>
    <row r="58" s="2" customFormat="1" ht="18" customHeight="1" spans="1:5">
      <c r="A58" s="19">
        <f t="shared" ref="A58:A67" si="5">ROW()-56</f>
        <v>2</v>
      </c>
      <c r="B58" s="46" t="s">
        <v>75</v>
      </c>
      <c r="C58" s="26" t="s">
        <v>29</v>
      </c>
      <c r="D58" s="35">
        <v>700</v>
      </c>
      <c r="E58" s="23">
        <v>49358</v>
      </c>
    </row>
    <row r="59" s="2" customFormat="1" ht="18" customHeight="1" spans="1:5">
      <c r="A59" s="19">
        <f t="shared" si="5"/>
        <v>3</v>
      </c>
      <c r="B59" s="47" t="s">
        <v>76</v>
      </c>
      <c r="C59" s="26" t="s">
        <v>29</v>
      </c>
      <c r="D59" s="48">
        <v>680</v>
      </c>
      <c r="E59" s="23">
        <v>21754</v>
      </c>
    </row>
    <row r="60" s="2" customFormat="1" ht="18" customHeight="1" spans="1:5">
      <c r="A60" s="19">
        <f t="shared" si="5"/>
        <v>4</v>
      </c>
      <c r="B60" s="47" t="s">
        <v>77</v>
      </c>
      <c r="C60" s="26" t="s">
        <v>29</v>
      </c>
      <c r="D60" s="48">
        <v>500</v>
      </c>
      <c r="E60" s="23">
        <v>26446</v>
      </c>
    </row>
    <row r="61" s="2" customFormat="1" ht="18" customHeight="1" spans="1:5">
      <c r="A61" s="19">
        <f t="shared" si="5"/>
        <v>5</v>
      </c>
      <c r="B61" s="47" t="s">
        <v>78</v>
      </c>
      <c r="C61" s="28" t="s">
        <v>29</v>
      </c>
      <c r="D61" s="46" t="s">
        <v>79</v>
      </c>
      <c r="E61" s="23">
        <v>118636</v>
      </c>
    </row>
    <row r="62" s="2" customFormat="1" ht="18" customHeight="1" spans="1:5">
      <c r="A62" s="19">
        <f t="shared" si="5"/>
        <v>6</v>
      </c>
      <c r="B62" s="47" t="s">
        <v>80</v>
      </c>
      <c r="C62" s="28" t="s">
        <v>29</v>
      </c>
      <c r="D62" s="46" t="s">
        <v>81</v>
      </c>
      <c r="E62" s="23">
        <v>9109</v>
      </c>
    </row>
    <row r="63" s="2" customFormat="1" ht="18" customHeight="1" spans="1:5">
      <c r="A63" s="19">
        <f t="shared" si="5"/>
        <v>7</v>
      </c>
      <c r="B63" s="47" t="s">
        <v>82</v>
      </c>
      <c r="C63" s="28" t="s">
        <v>29</v>
      </c>
      <c r="D63" s="46" t="s">
        <v>83</v>
      </c>
      <c r="E63" s="23">
        <v>856470</v>
      </c>
    </row>
    <row r="64" s="2" customFormat="1" ht="18" customHeight="1" spans="1:5">
      <c r="A64" s="19">
        <f t="shared" si="5"/>
        <v>8</v>
      </c>
      <c r="B64" s="47" t="s">
        <v>84</v>
      </c>
      <c r="C64" s="28" t="s">
        <v>29</v>
      </c>
      <c r="D64" s="46" t="s">
        <v>85</v>
      </c>
      <c r="E64" s="23">
        <v>2121998</v>
      </c>
    </row>
    <row r="65" s="2" customFormat="1" ht="18" customHeight="1" spans="1:5">
      <c r="A65" s="19">
        <f t="shared" si="5"/>
        <v>9</v>
      </c>
      <c r="B65" s="47" t="s">
        <v>86</v>
      </c>
      <c r="C65" s="28" t="s">
        <v>29</v>
      </c>
      <c r="D65" s="46" t="s">
        <v>87</v>
      </c>
      <c r="E65" s="23">
        <v>1412886</v>
      </c>
    </row>
    <row r="66" s="2" customFormat="1" ht="18" customHeight="1" spans="1:5">
      <c r="A66" s="19">
        <f t="shared" si="5"/>
        <v>10</v>
      </c>
      <c r="B66" s="47" t="s">
        <v>88</v>
      </c>
      <c r="C66" s="49" t="s">
        <v>29</v>
      </c>
      <c r="D66" s="46" t="s">
        <v>89</v>
      </c>
      <c r="E66" s="23">
        <v>4110363</v>
      </c>
    </row>
    <row r="67" s="2" customFormat="1" ht="18" customHeight="1" spans="1:5">
      <c r="A67" s="19">
        <f t="shared" si="5"/>
        <v>11</v>
      </c>
      <c r="B67" s="50" t="s">
        <v>90</v>
      </c>
      <c r="C67" s="49" t="s">
        <v>29</v>
      </c>
      <c r="D67" s="46" t="s">
        <v>91</v>
      </c>
      <c r="E67" s="23">
        <v>2618019</v>
      </c>
    </row>
    <row r="68" s="2" customFormat="1" ht="18" customHeight="1" spans="1:5">
      <c r="A68" s="19">
        <f t="shared" ref="A68:A82" si="6">ROW()-56</f>
        <v>12</v>
      </c>
      <c r="B68" s="50" t="s">
        <v>92</v>
      </c>
      <c r="C68" s="26" t="s">
        <v>29</v>
      </c>
      <c r="D68" s="51">
        <v>13553.5</v>
      </c>
      <c r="E68" s="36">
        <v>1866489</v>
      </c>
    </row>
    <row r="69" s="2" customFormat="1" ht="18" customHeight="1" spans="1:5">
      <c r="A69" s="19">
        <f t="shared" si="6"/>
        <v>13</v>
      </c>
      <c r="B69" s="50" t="s">
        <v>93</v>
      </c>
      <c r="C69" s="26" t="s">
        <v>29</v>
      </c>
      <c r="D69" s="46" t="s">
        <v>94</v>
      </c>
      <c r="E69" s="52">
        <v>2125402</v>
      </c>
    </row>
    <row r="70" s="2" customFormat="1" ht="18" customHeight="1" spans="1:5">
      <c r="A70" s="19">
        <f t="shared" si="6"/>
        <v>14</v>
      </c>
      <c r="B70" s="34" t="s">
        <v>95</v>
      </c>
      <c r="C70" s="26" t="s">
        <v>29</v>
      </c>
      <c r="D70" s="35">
        <v>41855</v>
      </c>
      <c r="E70" s="36">
        <v>4764376</v>
      </c>
    </row>
    <row r="71" s="2" customFormat="1" ht="18" customHeight="1" spans="1:5">
      <c r="A71" s="19">
        <f t="shared" si="6"/>
        <v>15</v>
      </c>
      <c r="B71" s="34" t="s">
        <v>96</v>
      </c>
      <c r="C71" s="26" t="s">
        <v>29</v>
      </c>
      <c r="D71" s="35">
        <v>23381</v>
      </c>
      <c r="E71" s="36">
        <v>1569966</v>
      </c>
    </row>
    <row r="72" s="2" customFormat="1" ht="18" customHeight="1" spans="1:5">
      <c r="A72" s="19">
        <f t="shared" si="6"/>
        <v>16</v>
      </c>
      <c r="B72" s="34" t="s">
        <v>97</v>
      </c>
      <c r="C72" s="26" t="s">
        <v>29</v>
      </c>
      <c r="D72" s="35">
        <v>284138</v>
      </c>
      <c r="E72" s="36">
        <v>16382393</v>
      </c>
    </row>
    <row r="73" s="2" customFormat="1" ht="18" customHeight="1" spans="1:5">
      <c r="A73" s="19">
        <f t="shared" si="6"/>
        <v>17</v>
      </c>
      <c r="B73" s="34" t="s">
        <v>98</v>
      </c>
      <c r="C73" s="26" t="s">
        <v>29</v>
      </c>
      <c r="D73" s="35">
        <v>144537</v>
      </c>
      <c r="E73" s="36">
        <v>8579221</v>
      </c>
    </row>
    <row r="74" s="2" customFormat="1" ht="18" customHeight="1" spans="1:5">
      <c r="A74" s="19">
        <f t="shared" si="6"/>
        <v>18</v>
      </c>
      <c r="B74" s="34" t="s">
        <v>99</v>
      </c>
      <c r="C74" s="26" t="s">
        <v>29</v>
      </c>
      <c r="D74" s="35">
        <v>42041</v>
      </c>
      <c r="E74" s="36">
        <v>1246688</v>
      </c>
    </row>
    <row r="75" s="2" customFormat="1" ht="18" customHeight="1" spans="1:5">
      <c r="A75" s="19">
        <f t="shared" si="6"/>
        <v>19</v>
      </c>
      <c r="B75" s="34" t="s">
        <v>100</v>
      </c>
      <c r="C75" s="26" t="s">
        <v>29</v>
      </c>
      <c r="D75" s="35">
        <v>157506</v>
      </c>
      <c r="E75" s="36">
        <v>4649584</v>
      </c>
    </row>
    <row r="76" s="2" customFormat="1" ht="18" customHeight="1" spans="1:5">
      <c r="A76" s="19">
        <f t="shared" si="6"/>
        <v>20</v>
      </c>
      <c r="B76" s="34" t="s">
        <v>101</v>
      </c>
      <c r="C76" s="26" t="s">
        <v>29</v>
      </c>
      <c r="D76" s="35">
        <v>138533</v>
      </c>
      <c r="E76" s="36">
        <v>7236712</v>
      </c>
    </row>
    <row r="77" s="2" customFormat="1" ht="18" customHeight="1" spans="1:5">
      <c r="A77" s="19">
        <f t="shared" si="6"/>
        <v>21</v>
      </c>
      <c r="B77" s="34" t="s">
        <v>102</v>
      </c>
      <c r="C77" s="26" t="s">
        <v>29</v>
      </c>
      <c r="D77" s="35">
        <v>118499.4</v>
      </c>
      <c r="E77" s="36">
        <v>5170051</v>
      </c>
    </row>
    <row r="78" s="2" customFormat="1" ht="18" customHeight="1" spans="1:5">
      <c r="A78" s="19">
        <f t="shared" si="6"/>
        <v>22</v>
      </c>
      <c r="B78" s="46" t="s">
        <v>103</v>
      </c>
      <c r="C78" s="49" t="s">
        <v>29</v>
      </c>
      <c r="D78" s="46" t="s">
        <v>104</v>
      </c>
      <c r="E78" s="23">
        <v>8888820</v>
      </c>
    </row>
    <row r="79" s="2" customFormat="1" ht="18" customHeight="1" spans="1:5">
      <c r="A79" s="19">
        <f t="shared" si="6"/>
        <v>23</v>
      </c>
      <c r="B79" s="46" t="s">
        <v>105</v>
      </c>
      <c r="C79" s="21" t="s">
        <v>29</v>
      </c>
      <c r="D79" s="22">
        <v>26721</v>
      </c>
      <c r="E79" s="23">
        <v>2648938</v>
      </c>
    </row>
    <row r="80" s="2" customFormat="1" ht="18" customHeight="1" spans="1:5">
      <c r="A80" s="19">
        <f t="shared" si="6"/>
        <v>24</v>
      </c>
      <c r="B80" s="47" t="s">
        <v>106</v>
      </c>
      <c r="C80" s="49" t="s">
        <v>29</v>
      </c>
      <c r="D80" s="46" t="s">
        <v>107</v>
      </c>
      <c r="E80" s="23">
        <v>3698624</v>
      </c>
    </row>
    <row r="81" s="2" customFormat="1" ht="18" customHeight="1" spans="1:5">
      <c r="A81" s="19">
        <f t="shared" si="6"/>
        <v>25</v>
      </c>
      <c r="B81" s="27" t="s">
        <v>108</v>
      </c>
      <c r="C81" s="26" t="s">
        <v>29</v>
      </c>
      <c r="D81" s="48">
        <v>13128</v>
      </c>
      <c r="E81" s="23">
        <v>3861703</v>
      </c>
    </row>
    <row r="82" s="2" customFormat="1" ht="18" customHeight="1" spans="1:5">
      <c r="A82" s="19">
        <f t="shared" si="6"/>
        <v>26</v>
      </c>
      <c r="B82" s="46" t="s">
        <v>109</v>
      </c>
      <c r="C82" s="49" t="s">
        <v>29</v>
      </c>
      <c r="D82" s="46" t="s">
        <v>110</v>
      </c>
      <c r="E82" s="23">
        <f>4633+5788</f>
        <v>10421</v>
      </c>
    </row>
    <row r="83" s="1" customFormat="1" ht="18" customHeight="1" spans="1:5">
      <c r="A83" s="53" t="s">
        <v>111</v>
      </c>
      <c r="B83" s="53"/>
      <c r="C83" s="54"/>
      <c r="D83" s="55"/>
      <c r="E83" s="56">
        <f>E56+E27+E4</f>
        <v>128181403</v>
      </c>
    </row>
  </sheetData>
  <mergeCells count="7">
    <mergeCell ref="A1:E1"/>
    <mergeCell ref="A83:B83"/>
    <mergeCell ref="A2:A3"/>
    <mergeCell ref="B2:B3"/>
    <mergeCell ref="C2:C3"/>
    <mergeCell ref="D2:D3"/>
    <mergeCell ref="E2:E3"/>
  </mergeCells>
  <printOptions horizontalCentered="1"/>
  <pageMargins left="1.10208333333333" right="1.02361111111111" top="0.865972222222222" bottom="0.786805555555556" header="0.511805555555556" footer="0.590277777777778"/>
  <pageSetup paperSize="9" scale="90" fitToHeight="0" orientation="portrait" horizontalDpi="600" verticalDpi="600"/>
  <headerFooter alignWithMargins="0">
    <oddFooter>&amp;C&amp;10第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简约冷色调</cp:lastModifiedBy>
  <dcterms:created xsi:type="dcterms:W3CDTF">2025-04-16T01:00:00Z</dcterms:created>
  <dcterms:modified xsi:type="dcterms:W3CDTF">2025-04-16T06:43:12Z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2CA94B7121104D2A8FC4FE5163CF2DE2_11</vt:lpwstr>
  </property>
  <property fmtid="{D5CDD505-2E9C-101B-9397-08002B2CF9AE}" pid="3" name="KSOProductBuildVer">
    <vt:lpwstr>2052-12.1.0.20784</vt:lpwstr>
  </property>
</Properties>
</file>